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non\Desktop\"/>
    </mc:Choice>
  </mc:AlternateContent>
  <bookViews>
    <workbookView xWindow="12810" yWindow="300" windowWidth="15780" windowHeight="126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Sheet1!$A$1:$E$166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E56" i="1" l="1"/>
  <c r="E113" i="1" l="1"/>
  <c r="E131" i="1" s="1"/>
  <c r="E159" i="1"/>
  <c r="E139" i="1"/>
  <c r="E104" i="1"/>
  <c r="E85" i="1"/>
  <c r="E79" i="1"/>
  <c r="E47" i="1"/>
  <c r="E36" i="1"/>
  <c r="E12" i="1"/>
  <c r="E1" i="1"/>
  <c r="E49" i="1" l="1"/>
  <c r="E92" i="1"/>
  <c r="E161" i="1"/>
  <c r="E71" i="1" l="1"/>
  <c r="E163" i="1" l="1"/>
  <c r="E165" i="1" s="1"/>
</calcChain>
</file>

<file path=xl/sharedStrings.xml><?xml version="1.0" encoding="utf-8"?>
<sst xmlns="http://schemas.openxmlformats.org/spreadsheetml/2006/main" count="148" uniqueCount="145">
  <si>
    <t>DOWNTOWN OAK PARK</t>
  </si>
  <si>
    <t>REVENUE</t>
  </si>
  <si>
    <t>SSA/TIF</t>
  </si>
  <si>
    <t>SSA</t>
  </si>
  <si>
    <t>TIF</t>
  </si>
  <si>
    <t>SSA/TIF Subtotal</t>
  </si>
  <si>
    <t>Marketing Revenue</t>
  </si>
  <si>
    <t>Jazz Thaw Participation</t>
  </si>
  <si>
    <t>Mother's Day Boxes</t>
  </si>
  <si>
    <t>Renewal Campaign</t>
  </si>
  <si>
    <t>Thursday Night Out Sponsorship/Ad</t>
  </si>
  <si>
    <t>New Event Revenue</t>
  </si>
  <si>
    <t>New Event Sponsorship</t>
  </si>
  <si>
    <t xml:space="preserve">   </t>
  </si>
  <si>
    <t>Uncork Sponsorship</t>
  </si>
  <si>
    <t>Uncork Ticket Revenue</t>
  </si>
  <si>
    <t>Oaktoberfest Beer/Wine Tickets</t>
  </si>
  <si>
    <t>Oaktoberfest Participation Fee</t>
  </si>
  <si>
    <t>Oaktoberfest Sponsorship</t>
  </si>
  <si>
    <t>Oaktoberfest Kids'Area</t>
  </si>
  <si>
    <t>Oaktoberfest ATM Refund</t>
  </si>
  <si>
    <t>See You Saturday Sponsorship</t>
  </si>
  <si>
    <t>Winterfest Cookie Tin Sales</t>
  </si>
  <si>
    <t>Winterfest Participation Fee</t>
  </si>
  <si>
    <t>Winterfest Sponsorship</t>
  </si>
  <si>
    <t>Gift Cards/Certificates (Sassetti Adjustment)</t>
  </si>
  <si>
    <t>Marketing Revenue Subtotal</t>
  </si>
  <si>
    <t>Other Revenue</t>
  </si>
  <si>
    <t>Holiday Décor - Merchants</t>
  </si>
  <si>
    <t>Holiday Light Grant - Village</t>
  </si>
  <si>
    <t>Interest/Dividends</t>
  </si>
  <si>
    <t>Miscellaneous</t>
  </si>
  <si>
    <t>Street Pole Banners</t>
  </si>
  <si>
    <t>VOP Plantings</t>
  </si>
  <si>
    <t>Other Revenue Subtotal</t>
  </si>
  <si>
    <t>TOTAL REVENUE</t>
  </si>
  <si>
    <t>EXPENSES</t>
  </si>
  <si>
    <t xml:space="preserve">Personnel </t>
  </si>
  <si>
    <t>Salaries</t>
  </si>
  <si>
    <t>Health &amp; Dental Insurance</t>
  </si>
  <si>
    <t>FICA</t>
  </si>
  <si>
    <t>FUTA</t>
  </si>
  <si>
    <t>SUTA</t>
  </si>
  <si>
    <t>401(k)</t>
  </si>
  <si>
    <t>Parking</t>
  </si>
  <si>
    <t>Conference/Training</t>
  </si>
  <si>
    <t>Dues/Subscriptions</t>
  </si>
  <si>
    <t>Sassetti</t>
  </si>
  <si>
    <t>Board Consultant</t>
  </si>
  <si>
    <t>Social Media Consultant</t>
  </si>
  <si>
    <t>HR Consultant</t>
  </si>
  <si>
    <t>Personnel Subtotal</t>
  </si>
  <si>
    <t>Grounds Maintenance</t>
  </si>
  <si>
    <t>Woodlawns</t>
  </si>
  <si>
    <t>Spring</t>
  </si>
  <si>
    <t>Spring/Summer</t>
  </si>
  <si>
    <t>Fall Décor</t>
  </si>
  <si>
    <t>Woodlawns Subtotal</t>
  </si>
  <si>
    <t>McAdams Landscaping</t>
  </si>
  <si>
    <t>Grounds/Maintenance</t>
  </si>
  <si>
    <t>Summer Plantings</t>
  </si>
  <si>
    <t xml:space="preserve">Snow Removal </t>
  </si>
  <si>
    <t>McAdams Subtotal</t>
  </si>
  <si>
    <t>Holiday Season Décor</t>
  </si>
  <si>
    <t>McAdams</t>
  </si>
  <si>
    <t>Santa's Helpers</t>
  </si>
  <si>
    <t>Artistic Holiday Designs</t>
  </si>
  <si>
    <t>Merchants</t>
  </si>
  <si>
    <t>Holiday Season Décor Subtotal</t>
  </si>
  <si>
    <t>Grounds Maintenance/Improvements Subtotal</t>
  </si>
  <si>
    <t>Member Programs/Services</t>
  </si>
  <si>
    <t>Annual Meeting</t>
  </si>
  <si>
    <t>Awning/Signage</t>
  </si>
  <si>
    <t>Banners/Signs</t>
  </si>
  <si>
    <t>Board Expenses</t>
  </si>
  <si>
    <t>Meetings</t>
  </si>
  <si>
    <t>Member Seminars</t>
  </si>
  <si>
    <t>Membership</t>
  </si>
  <si>
    <t>Window Graphics</t>
  </si>
  <si>
    <t>Member Programs/Services Subtotal</t>
  </si>
  <si>
    <t>Office Expenses</t>
  </si>
  <si>
    <t>Bank Line of Credit Renewal Charges</t>
  </si>
  <si>
    <t>Bank Line of Credit Interest Charges</t>
  </si>
  <si>
    <t xml:space="preserve">Insurance - DTOP </t>
  </si>
  <si>
    <t xml:space="preserve">Insurance  - Event </t>
  </si>
  <si>
    <t>Rent</t>
  </si>
  <si>
    <t>AT&amp;T</t>
  </si>
  <si>
    <t>ComEd</t>
  </si>
  <si>
    <t>Verizon</t>
  </si>
  <si>
    <t>Telephone/Internet</t>
  </si>
  <si>
    <t>Computer Hardware</t>
  </si>
  <si>
    <t>Computer Software</t>
  </si>
  <si>
    <t>Copier</t>
  </si>
  <si>
    <t>Depreciation</t>
  </si>
  <si>
    <t>Office Supplies and Expenses</t>
  </si>
  <si>
    <t>Postage/Delivery</t>
  </si>
  <si>
    <t>Printing - Deluxe Check Printing</t>
  </si>
  <si>
    <t>Printing - Envelopes/Stationary/Business Cards</t>
  </si>
  <si>
    <t>Public Relations - Good Will</t>
  </si>
  <si>
    <t>Public Relations - Contributions/Donations</t>
  </si>
  <si>
    <t>Public Relations - 10% Uncork</t>
  </si>
  <si>
    <t>Website Maintenance</t>
  </si>
  <si>
    <t>Office Expenses Subtotal</t>
  </si>
  <si>
    <t>Marketing</t>
  </si>
  <si>
    <t>Advertising</t>
  </si>
  <si>
    <t xml:space="preserve">Promotions </t>
  </si>
  <si>
    <t>Prescott Group</t>
  </si>
  <si>
    <t>Community Partnerships</t>
  </si>
  <si>
    <t>Marketing Subtotal</t>
  </si>
  <si>
    <t>Events</t>
  </si>
  <si>
    <t>Village Fees</t>
  </si>
  <si>
    <t>Downtown Rising</t>
  </si>
  <si>
    <t>Jazz Thaw</t>
  </si>
  <si>
    <t>Thursday Night Out</t>
  </si>
  <si>
    <t>New Wine Event</t>
  </si>
  <si>
    <t>Uncork Illinois</t>
  </si>
  <si>
    <t>Sidewalk Sale</t>
  </si>
  <si>
    <t>Arts Dans la Rue</t>
  </si>
  <si>
    <t>Oaktoberfest</t>
  </si>
  <si>
    <t>See You Saturday</t>
  </si>
  <si>
    <t>Small Business Saturday</t>
  </si>
  <si>
    <t>Winterfest</t>
  </si>
  <si>
    <t>Home for the Holidays and Holiday Walk</t>
  </si>
  <si>
    <t>March $5 Lunch</t>
  </si>
  <si>
    <t>Rebate/Shopper's Reward Expenses</t>
  </si>
  <si>
    <t>Rebate/Shopper's Reward Redemption (Cash Basis)</t>
  </si>
  <si>
    <t>Events Subtotal</t>
  </si>
  <si>
    <t>Marketing and Events Total</t>
  </si>
  <si>
    <t>TOTAL EXPENSES</t>
  </si>
  <si>
    <t>NET OPERATING REVENUE</t>
  </si>
  <si>
    <t>Rent - Visit Oak Park</t>
  </si>
  <si>
    <t>Famous Victory - Rebranding</t>
  </si>
  <si>
    <t>Bank  Charges</t>
  </si>
  <si>
    <t>Credit Card Charges</t>
  </si>
  <si>
    <t>Shoppers Reward Sponsorship</t>
  </si>
  <si>
    <t>Halloween</t>
  </si>
  <si>
    <t>Member Dues ($50)</t>
  </si>
  <si>
    <t>Office Furniture</t>
  </si>
  <si>
    <t>Intern</t>
  </si>
  <si>
    <t>2026 BUDGET</t>
  </si>
  <si>
    <t>Thursday Night Out Additional Revenue - Credit Card</t>
  </si>
  <si>
    <t>Thursday Night Out Additional Revenue - Books</t>
  </si>
  <si>
    <t>Staff Recruiting</t>
  </si>
  <si>
    <t xml:space="preserve">Approved </t>
  </si>
  <si>
    <t xml:space="preserve">Approved DTOP 2026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</si>
</sst>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3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3" borderId="0" xfId="0" applyFont="1" applyFill="1"/>
    <xf numFmtId="0" fontId="3" fillId="3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1" xfId="0" applyFont="1" applyBorder="1"/>
    <xf numFmtId="0" fontId="3" fillId="0" borderId="0" xfId="0" applyFont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Fill="1"/>
    <xf numFmtId="0" fontId="0" fillId="0" borderId="1" xfId="0" applyFill="1" applyBorder="1"/>
    <xf numFmtId="0" fontId="0" fillId="0" borderId="4" xfId="0" applyFill="1" applyBorder="1"/>
    <xf numFmtId="0" fontId="0" fillId="0" borderId="5" xfId="0" applyFill="1" applyBorder="1"/>
    <xf numFmtId="164" fontId="0" fillId="0" borderId="9" xfId="0" applyNumberFormat="1" applyBorder="1" applyAlignment="1">
      <alignment horizontal="right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/>
    <xf numFmtId="164" fontId="0" fillId="0" borderId="9" xfId="0" applyNumberFormat="1" applyBorder="1"/>
    <xf numFmtId="164" fontId="0" fillId="2" borderId="9" xfId="0" applyNumberFormat="1" applyFill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9" xfId="0" applyNumberFormat="1" applyFill="1" applyBorder="1"/>
    <xf numFmtId="164" fontId="0" fillId="0" borderId="12" xfId="0" applyNumberFormat="1" applyFill="1" applyBorder="1"/>
    <xf numFmtId="164" fontId="0" fillId="2" borderId="9" xfId="0" applyNumberFormat="1" applyFill="1" applyBorder="1" applyAlignment="1">
      <alignment horizontal="right"/>
    </xf>
    <xf numFmtId="164" fontId="3" fillId="3" borderId="9" xfId="0" applyNumberFormat="1" applyFont="1" applyFill="1" applyBorder="1"/>
    <xf numFmtId="164" fontId="0" fillId="0" borderId="11" xfId="0" applyNumberFormat="1" applyBorder="1"/>
    <xf numFmtId="165" fontId="0" fillId="0" borderId="9" xfId="0" applyNumberFormat="1" applyBorder="1"/>
    <xf numFmtId="164" fontId="0" fillId="0" borderId="9" xfId="0" applyNumberFormat="1" applyFill="1" applyBorder="1" applyAlignment="1">
      <alignment horizontal="right"/>
    </xf>
    <xf numFmtId="164" fontId="7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0" fontId="3" fillId="0" borderId="0" xfId="0" applyFont="1" applyFill="1"/>
    <xf numFmtId="164" fontId="3" fillId="3" borderId="11" xfId="0" applyNumberFormat="1" applyFont="1" applyFill="1" applyBorder="1"/>
    <xf numFmtId="14" fontId="0" fillId="3" borderId="1" xfId="0" applyNumberFormat="1" applyFill="1" applyBorder="1"/>
    <xf numFmtId="164" fontId="0" fillId="0" borderId="12" xfId="0" applyNumberFormat="1" applyFill="1" applyBorder="1" applyAlignment="1">
      <alignment horizontal="right" vertical="center"/>
    </xf>
    <xf numFmtId="164" fontId="0" fillId="0" borderId="9" xfId="0" applyNumberFormat="1" applyFill="1" applyBorder="1" applyAlignment="1">
      <alignment horizontal="right" vertical="center"/>
    </xf>
    <xf numFmtId="0" fontId="0" fillId="0" borderId="6" xfId="0" applyFill="1" applyBorder="1"/>
    <xf numFmtId="0" fontId="0" fillId="0" borderId="7" xfId="0" applyFill="1" applyBorder="1"/>
    <xf numFmtId="164" fontId="0" fillId="0" borderId="13" xfId="0" applyNumberFormat="1" applyFill="1" applyBorder="1"/>
    <xf numFmtId="0" fontId="0" fillId="4" borderId="0" xfId="0" applyFill="1"/>
    <xf numFmtId="0" fontId="0" fillId="4" borderId="1" xfId="0" applyFill="1" applyBorder="1"/>
    <xf numFmtId="164" fontId="4" fillId="4" borderId="1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abSelected="1" workbookViewId="0">
      <pane xSplit="4" ySplit="6" topLeftCell="E82" activePane="bottomRight" state="frozen"/>
      <selection pane="topRight" activeCell="E1" sqref="E1"/>
      <selection pane="bottomLeft" activeCell="A7" sqref="A7"/>
      <selection pane="bottomRight" activeCell="I9" sqref="I9"/>
    </sheetView>
  </sheetViews>
  <sheetFormatPr defaultRowHeight="15" x14ac:dyDescent="0.25"/>
  <cols>
    <col min="1" max="1" width="5.140625" customWidth="1"/>
    <col min="2" max="2" width="4" customWidth="1"/>
    <col min="3" max="3" width="7.42578125" customWidth="1"/>
    <col min="4" max="4" width="37.5703125" style="2" customWidth="1"/>
    <col min="5" max="5" width="16.28515625" style="25" customWidth="1"/>
  </cols>
  <sheetData>
    <row r="1" spans="1:6" ht="22.5" x14ac:dyDescent="0.3">
      <c r="A1" s="1" t="s">
        <v>0</v>
      </c>
      <c r="E1" s="52">
        <f ca="1">TODAY()</f>
        <v>46126</v>
      </c>
    </row>
    <row r="2" spans="1:6" ht="20.25" x14ac:dyDescent="0.3">
      <c r="A2" s="61" t="s">
        <v>144</v>
      </c>
      <c r="B2" s="58"/>
      <c r="C2" s="58"/>
      <c r="D2" s="59"/>
      <c r="E2" s="26"/>
    </row>
    <row r="3" spans="1:6" ht="19.5" thickBot="1" x14ac:dyDescent="0.35">
      <c r="A3" s="50"/>
      <c r="B3" s="29"/>
      <c r="C3" s="29"/>
      <c r="D3" s="30"/>
      <c r="E3" s="27"/>
    </row>
    <row r="4" spans="1:6" ht="15.6" customHeight="1" x14ac:dyDescent="0.25">
      <c r="A4" s="6"/>
      <c r="B4" s="6"/>
      <c r="C4" s="6"/>
      <c r="D4" s="7"/>
      <c r="E4" s="34" t="s">
        <v>143</v>
      </c>
    </row>
    <row r="5" spans="1:6" ht="15.75" x14ac:dyDescent="0.25">
      <c r="E5" s="35" t="s">
        <v>139</v>
      </c>
    </row>
    <row r="6" spans="1:6" ht="16.5" thickBot="1" x14ac:dyDescent="0.3">
      <c r="A6" s="8"/>
      <c r="B6" s="8"/>
      <c r="C6" s="8"/>
      <c r="D6" s="9"/>
      <c r="E6" s="60"/>
    </row>
    <row r="7" spans="1:6" ht="18.75" x14ac:dyDescent="0.3">
      <c r="A7" s="5" t="s">
        <v>1</v>
      </c>
      <c r="B7" s="5"/>
      <c r="C7" s="5"/>
      <c r="D7" s="10"/>
      <c r="E7" s="36"/>
    </row>
    <row r="8" spans="1:6" x14ac:dyDescent="0.25">
      <c r="E8" s="37"/>
    </row>
    <row r="9" spans="1:6" x14ac:dyDescent="0.25">
      <c r="A9" t="s">
        <v>2</v>
      </c>
      <c r="E9" s="37"/>
    </row>
    <row r="10" spans="1:6" x14ac:dyDescent="0.25">
      <c r="B10" t="s">
        <v>3</v>
      </c>
      <c r="E10" s="41">
        <v>750000</v>
      </c>
    </row>
    <row r="11" spans="1:6" x14ac:dyDescent="0.25">
      <c r="B11" t="s">
        <v>4</v>
      </c>
      <c r="E11" s="37"/>
    </row>
    <row r="12" spans="1:6" x14ac:dyDescent="0.25">
      <c r="A12" s="3" t="s">
        <v>5</v>
      </c>
      <c r="B12" s="3"/>
      <c r="C12" s="3"/>
      <c r="D12" s="4"/>
      <c r="E12" s="38">
        <f t="shared" ref="E12" si="0">SUM(E10:E11)</f>
        <v>750000</v>
      </c>
    </row>
    <row r="13" spans="1:6" x14ac:dyDescent="0.25">
      <c r="E13" s="37"/>
    </row>
    <row r="14" spans="1:6" x14ac:dyDescent="0.25">
      <c r="A14" t="s">
        <v>6</v>
      </c>
      <c r="E14" s="37"/>
    </row>
    <row r="15" spans="1:6" x14ac:dyDescent="0.25">
      <c r="B15" s="11" t="s">
        <v>7</v>
      </c>
      <c r="C15" s="11"/>
      <c r="D15" s="12"/>
      <c r="E15" s="42"/>
      <c r="F15" s="62"/>
    </row>
    <row r="16" spans="1:6" x14ac:dyDescent="0.25">
      <c r="B16" s="11" t="s">
        <v>8</v>
      </c>
      <c r="C16" s="11"/>
      <c r="D16" s="12"/>
      <c r="E16" s="39"/>
    </row>
    <row r="17" spans="1:5" x14ac:dyDescent="0.25">
      <c r="B17" s="13" t="s">
        <v>9</v>
      </c>
      <c r="C17" s="13"/>
      <c r="D17" s="14"/>
      <c r="E17" s="40"/>
    </row>
    <row r="18" spans="1:5" x14ac:dyDescent="0.25">
      <c r="B18" s="29" t="s">
        <v>10</v>
      </c>
      <c r="C18" s="29"/>
      <c r="D18" s="30"/>
      <c r="E18" s="41">
        <v>20000</v>
      </c>
    </row>
    <row r="19" spans="1:5" x14ac:dyDescent="0.25">
      <c r="B19" s="29" t="s">
        <v>140</v>
      </c>
      <c r="C19" s="29"/>
      <c r="D19" s="30"/>
      <c r="E19" s="41"/>
    </row>
    <row r="20" spans="1:5" x14ac:dyDescent="0.25">
      <c r="B20" s="31" t="s">
        <v>141</v>
      </c>
      <c r="C20" s="31"/>
      <c r="D20" s="32"/>
      <c r="E20" s="42">
        <v>16000</v>
      </c>
    </row>
    <row r="21" spans="1:5" x14ac:dyDescent="0.25">
      <c r="B21" s="29" t="s">
        <v>11</v>
      </c>
      <c r="C21" s="29"/>
      <c r="D21" s="30"/>
      <c r="E21" s="41"/>
    </row>
    <row r="22" spans="1:5" x14ac:dyDescent="0.25">
      <c r="A22" s="11"/>
      <c r="B22" s="31" t="s">
        <v>12</v>
      </c>
      <c r="C22" s="31"/>
      <c r="D22" s="32"/>
      <c r="E22" s="42"/>
    </row>
    <row r="23" spans="1:5" x14ac:dyDescent="0.25">
      <c r="A23" t="s">
        <v>13</v>
      </c>
      <c r="B23" s="29" t="s">
        <v>14</v>
      </c>
      <c r="C23" s="29"/>
      <c r="D23" s="30"/>
      <c r="E23" s="41"/>
    </row>
    <row r="24" spans="1:5" x14ac:dyDescent="0.25">
      <c r="B24" s="31" t="s">
        <v>15</v>
      </c>
      <c r="C24" s="31"/>
      <c r="D24" s="32"/>
      <c r="E24" s="42"/>
    </row>
    <row r="25" spans="1:5" x14ac:dyDescent="0.25">
      <c r="B25" s="29" t="s">
        <v>16</v>
      </c>
      <c r="C25" s="29"/>
      <c r="D25" s="30"/>
      <c r="E25" s="41">
        <v>90000</v>
      </c>
    </row>
    <row r="26" spans="1:5" x14ac:dyDescent="0.25">
      <c r="B26" s="29" t="s">
        <v>17</v>
      </c>
      <c r="C26" s="29"/>
      <c r="D26" s="30"/>
      <c r="E26" s="41">
        <v>3900</v>
      </c>
    </row>
    <row r="27" spans="1:5" x14ac:dyDescent="0.25">
      <c r="B27" s="29" t="s">
        <v>18</v>
      </c>
      <c r="C27" s="29"/>
      <c r="D27" s="30"/>
      <c r="E27" s="41">
        <v>10000</v>
      </c>
    </row>
    <row r="28" spans="1:5" x14ac:dyDescent="0.25">
      <c r="B28" s="29" t="s">
        <v>19</v>
      </c>
      <c r="C28" s="29"/>
      <c r="D28" s="30"/>
      <c r="E28" s="41">
        <v>500</v>
      </c>
    </row>
    <row r="29" spans="1:5" x14ac:dyDescent="0.25">
      <c r="B29" s="31" t="s">
        <v>20</v>
      </c>
      <c r="C29" s="31"/>
      <c r="D29" s="32"/>
      <c r="E29" s="42">
        <v>400</v>
      </c>
    </row>
    <row r="30" spans="1:5" x14ac:dyDescent="0.25">
      <c r="B30" s="31" t="s">
        <v>21</v>
      </c>
      <c r="C30" s="31"/>
      <c r="D30" s="32"/>
      <c r="E30" s="42"/>
    </row>
    <row r="31" spans="1:5" s="29" customFormat="1" x14ac:dyDescent="0.25">
      <c r="B31" s="31" t="s">
        <v>134</v>
      </c>
      <c r="C31" s="31"/>
      <c r="D31" s="32"/>
      <c r="E31" s="42">
        <v>3000</v>
      </c>
    </row>
    <row r="32" spans="1:5" s="29" customFormat="1" x14ac:dyDescent="0.25">
      <c r="B32" s="29" t="s">
        <v>22</v>
      </c>
      <c r="D32" s="30"/>
      <c r="E32" s="41">
        <v>15000</v>
      </c>
    </row>
    <row r="33" spans="1:5" s="29" customFormat="1" x14ac:dyDescent="0.25">
      <c r="B33" s="29" t="s">
        <v>23</v>
      </c>
      <c r="D33" s="30"/>
      <c r="E33" s="41">
        <v>10500</v>
      </c>
    </row>
    <row r="34" spans="1:5" s="29" customFormat="1" x14ac:dyDescent="0.25">
      <c r="B34" s="31" t="s">
        <v>24</v>
      </c>
      <c r="C34" s="31"/>
      <c r="D34" s="32"/>
      <c r="E34" s="53">
        <v>2500</v>
      </c>
    </row>
    <row r="35" spans="1:5" x14ac:dyDescent="0.25">
      <c r="B35" t="s">
        <v>25</v>
      </c>
      <c r="E35" s="33">
        <v>2000</v>
      </c>
    </row>
    <row r="36" spans="1:5" x14ac:dyDescent="0.25">
      <c r="A36" s="3" t="s">
        <v>26</v>
      </c>
      <c r="B36" s="3"/>
      <c r="C36" s="3"/>
      <c r="D36" s="4"/>
      <c r="E36" s="43">
        <f>SUM(E16:E35)</f>
        <v>173800</v>
      </c>
    </row>
    <row r="37" spans="1:5" x14ac:dyDescent="0.25">
      <c r="E37" s="33"/>
    </row>
    <row r="38" spans="1:5" x14ac:dyDescent="0.25">
      <c r="A38" t="s">
        <v>27</v>
      </c>
      <c r="E38" s="33"/>
    </row>
    <row r="39" spans="1:5" x14ac:dyDescent="0.25">
      <c r="B39" t="s">
        <v>28</v>
      </c>
      <c r="E39" s="37"/>
    </row>
    <row r="40" spans="1:5" x14ac:dyDescent="0.25">
      <c r="B40" s="29" t="s">
        <v>29</v>
      </c>
      <c r="C40" s="29"/>
      <c r="D40" s="30"/>
      <c r="E40" s="41">
        <v>9000</v>
      </c>
    </row>
    <row r="41" spans="1:5" x14ac:dyDescent="0.25">
      <c r="B41" s="29" t="s">
        <v>30</v>
      </c>
      <c r="C41" s="29"/>
      <c r="D41" s="30"/>
      <c r="E41" s="41">
        <v>80</v>
      </c>
    </row>
    <row r="42" spans="1:5" x14ac:dyDescent="0.25">
      <c r="B42" s="29" t="s">
        <v>136</v>
      </c>
      <c r="C42" s="29"/>
      <c r="D42" s="30"/>
      <c r="E42" s="41">
        <v>4000</v>
      </c>
    </row>
    <row r="43" spans="1:5" x14ac:dyDescent="0.25">
      <c r="B43" s="29" t="s">
        <v>31</v>
      </c>
      <c r="C43" s="29"/>
      <c r="D43" s="30"/>
      <c r="E43" s="41"/>
    </row>
    <row r="44" spans="1:5" s="29" customFormat="1" x14ac:dyDescent="0.25">
      <c r="B44" s="29" t="s">
        <v>130</v>
      </c>
      <c r="D44" s="30"/>
      <c r="E44" s="41">
        <v>12000</v>
      </c>
    </row>
    <row r="45" spans="1:5" s="29" customFormat="1" x14ac:dyDescent="0.25">
      <c r="B45" s="29" t="s">
        <v>32</v>
      </c>
      <c r="D45" s="30"/>
      <c r="E45" s="41">
        <v>3000</v>
      </c>
    </row>
    <row r="46" spans="1:5" s="29" customFormat="1" x14ac:dyDescent="0.25">
      <c r="B46" s="29" t="s">
        <v>33</v>
      </c>
      <c r="D46" s="30"/>
      <c r="E46" s="54">
        <v>38424</v>
      </c>
    </row>
    <row r="47" spans="1:5" x14ac:dyDescent="0.25">
      <c r="A47" s="3" t="s">
        <v>34</v>
      </c>
      <c r="B47" s="3"/>
      <c r="C47" s="3"/>
      <c r="D47" s="4"/>
      <c r="E47" s="38">
        <f>SUM(E39:E46)</f>
        <v>66504</v>
      </c>
    </row>
    <row r="48" spans="1:5" x14ac:dyDescent="0.25">
      <c r="E48" s="37"/>
    </row>
    <row r="49" spans="1:5" ht="18.75" x14ac:dyDescent="0.3">
      <c r="A49" s="15" t="s">
        <v>35</v>
      </c>
      <c r="B49" s="15"/>
      <c r="C49" s="15"/>
      <c r="D49" s="16"/>
      <c r="E49" s="44">
        <f>E12+E36+E47</f>
        <v>990304</v>
      </c>
    </row>
    <row r="50" spans="1:5" ht="15.75" thickBot="1" x14ac:dyDescent="0.3">
      <c r="A50" s="17"/>
      <c r="B50" s="17"/>
      <c r="C50" s="17"/>
      <c r="D50" s="18"/>
      <c r="E50" s="45"/>
    </row>
    <row r="51" spans="1:5" x14ac:dyDescent="0.25">
      <c r="E51" s="37"/>
    </row>
    <row r="52" spans="1:5" ht="18.75" x14ac:dyDescent="0.3">
      <c r="A52" s="5" t="s">
        <v>36</v>
      </c>
      <c r="B52" s="5"/>
      <c r="C52" s="5"/>
      <c r="D52" s="10"/>
      <c r="E52" s="36"/>
    </row>
    <row r="53" spans="1:5" x14ac:dyDescent="0.25">
      <c r="E53" s="37"/>
    </row>
    <row r="54" spans="1:5" x14ac:dyDescent="0.25">
      <c r="A54" t="s">
        <v>37</v>
      </c>
      <c r="E54" s="46"/>
    </row>
    <row r="55" spans="1:5" s="29" customFormat="1" x14ac:dyDescent="0.25">
      <c r="B55" s="29" t="s">
        <v>38</v>
      </c>
      <c r="D55" s="30"/>
      <c r="E55" s="41">
        <v>260221</v>
      </c>
    </row>
    <row r="56" spans="1:5" s="29" customFormat="1" x14ac:dyDescent="0.25">
      <c r="B56" s="29" t="s">
        <v>39</v>
      </c>
      <c r="D56" s="30"/>
      <c r="E56" s="41">
        <f>2353*12*0.7</f>
        <v>19765.199999999997</v>
      </c>
    </row>
    <row r="57" spans="1:5" s="29" customFormat="1" x14ac:dyDescent="0.25">
      <c r="B57" s="29" t="s">
        <v>40</v>
      </c>
      <c r="D57" s="30"/>
      <c r="E57" s="41">
        <v>19733</v>
      </c>
    </row>
    <row r="58" spans="1:5" s="29" customFormat="1" x14ac:dyDescent="0.25">
      <c r="B58" s="29" t="s">
        <v>41</v>
      </c>
      <c r="D58" s="30"/>
      <c r="E58" s="41">
        <v>257</v>
      </c>
    </row>
    <row r="59" spans="1:5" s="29" customFormat="1" x14ac:dyDescent="0.25">
      <c r="B59" s="29" t="s">
        <v>42</v>
      </c>
      <c r="D59" s="30"/>
      <c r="E59" s="41">
        <v>426</v>
      </c>
    </row>
    <row r="60" spans="1:5" s="29" customFormat="1" x14ac:dyDescent="0.25">
      <c r="B60" s="29" t="s">
        <v>43</v>
      </c>
      <c r="D60" s="30"/>
      <c r="E60" s="41">
        <v>5000</v>
      </c>
    </row>
    <row r="61" spans="1:5" s="29" customFormat="1" x14ac:dyDescent="0.25">
      <c r="B61" s="29" t="s">
        <v>44</v>
      </c>
      <c r="D61" s="30"/>
      <c r="E61" s="41">
        <v>2000</v>
      </c>
    </row>
    <row r="62" spans="1:5" s="29" customFormat="1" x14ac:dyDescent="0.25">
      <c r="B62" s="29" t="s">
        <v>45</v>
      </c>
      <c r="D62" s="30"/>
      <c r="E62" s="41">
        <v>500</v>
      </c>
    </row>
    <row r="63" spans="1:5" x14ac:dyDescent="0.25">
      <c r="B63" s="29" t="s">
        <v>46</v>
      </c>
      <c r="C63" s="29"/>
      <c r="D63" s="30"/>
      <c r="E63" s="41">
        <v>1100</v>
      </c>
    </row>
    <row r="64" spans="1:5" x14ac:dyDescent="0.25">
      <c r="B64" s="29" t="s">
        <v>47</v>
      </c>
      <c r="C64" s="29"/>
      <c r="D64" s="30"/>
      <c r="E64" s="41">
        <v>19000</v>
      </c>
    </row>
    <row r="65" spans="1:5" x14ac:dyDescent="0.25">
      <c r="B65" t="s">
        <v>48</v>
      </c>
      <c r="E65" s="37"/>
    </row>
    <row r="66" spans="1:5" x14ac:dyDescent="0.25">
      <c r="B66" t="s">
        <v>49</v>
      </c>
      <c r="E66" s="37"/>
    </row>
    <row r="67" spans="1:5" x14ac:dyDescent="0.25">
      <c r="B67" t="s">
        <v>50</v>
      </c>
      <c r="E67" s="37"/>
    </row>
    <row r="68" spans="1:5" x14ac:dyDescent="0.25">
      <c r="B68" t="s">
        <v>142</v>
      </c>
      <c r="E68" s="37"/>
    </row>
    <row r="69" spans="1:5" x14ac:dyDescent="0.25">
      <c r="B69" t="s">
        <v>138</v>
      </c>
      <c r="E69" s="37"/>
    </row>
    <row r="70" spans="1:5" x14ac:dyDescent="0.25">
      <c r="B70" t="s">
        <v>48</v>
      </c>
      <c r="E70" s="41"/>
    </row>
    <row r="71" spans="1:5" x14ac:dyDescent="0.25">
      <c r="A71" s="3" t="s">
        <v>51</v>
      </c>
      <c r="B71" s="3"/>
      <c r="C71" s="3"/>
      <c r="D71" s="4"/>
      <c r="E71" s="38">
        <f>SUM(E55:E70)</f>
        <v>328002.2</v>
      </c>
    </row>
    <row r="72" spans="1:5" x14ac:dyDescent="0.25">
      <c r="E72" s="37"/>
    </row>
    <row r="73" spans="1:5" x14ac:dyDescent="0.25">
      <c r="E73" s="37"/>
    </row>
    <row r="74" spans="1:5" x14ac:dyDescent="0.25">
      <c r="A74" t="s">
        <v>52</v>
      </c>
      <c r="E74" s="37"/>
    </row>
    <row r="75" spans="1:5" x14ac:dyDescent="0.25">
      <c r="B75" t="s">
        <v>53</v>
      </c>
      <c r="E75" s="37"/>
    </row>
    <row r="76" spans="1:5" x14ac:dyDescent="0.25">
      <c r="C76" t="s">
        <v>54</v>
      </c>
      <c r="E76" s="37"/>
    </row>
    <row r="77" spans="1:5" x14ac:dyDescent="0.25">
      <c r="C77" s="2" t="s">
        <v>55</v>
      </c>
      <c r="D77" s="19"/>
      <c r="E77" s="37">
        <v>40000</v>
      </c>
    </row>
    <row r="78" spans="1:5" x14ac:dyDescent="0.25">
      <c r="C78" t="s">
        <v>56</v>
      </c>
      <c r="E78" s="37">
        <v>21600</v>
      </c>
    </row>
    <row r="79" spans="1:5" x14ac:dyDescent="0.25">
      <c r="B79" t="s">
        <v>57</v>
      </c>
      <c r="E79" s="33">
        <f>SUM(E77:E78)</f>
        <v>61600</v>
      </c>
    </row>
    <row r="80" spans="1:5" x14ac:dyDescent="0.25">
      <c r="B80" t="s">
        <v>58</v>
      </c>
      <c r="E80" s="33"/>
    </row>
    <row r="81" spans="1:5" x14ac:dyDescent="0.25">
      <c r="B81" s="29"/>
      <c r="C81" s="29" t="s">
        <v>59</v>
      </c>
      <c r="D81" s="30"/>
      <c r="E81" s="47">
        <v>49000</v>
      </c>
    </row>
    <row r="82" spans="1:5" x14ac:dyDescent="0.25">
      <c r="C82" s="29" t="s">
        <v>56</v>
      </c>
      <c r="D82" s="30"/>
      <c r="E82" s="47"/>
    </row>
    <row r="83" spans="1:5" x14ac:dyDescent="0.25">
      <c r="C83" t="s">
        <v>60</v>
      </c>
      <c r="E83" s="33"/>
    </row>
    <row r="84" spans="1:5" s="29" customFormat="1" x14ac:dyDescent="0.25">
      <c r="C84" s="29" t="s">
        <v>61</v>
      </c>
      <c r="D84" s="30"/>
      <c r="E84" s="47">
        <v>50000</v>
      </c>
    </row>
    <row r="85" spans="1:5" s="29" customFormat="1" x14ac:dyDescent="0.25">
      <c r="B85" s="29" t="s">
        <v>62</v>
      </c>
      <c r="D85" s="30"/>
      <c r="E85" s="47">
        <f>SUM(E81:E84)</f>
        <v>99000</v>
      </c>
    </row>
    <row r="86" spans="1:5" s="29" customFormat="1" x14ac:dyDescent="0.25">
      <c r="B86" s="29" t="s">
        <v>63</v>
      </c>
      <c r="D86" s="30"/>
      <c r="E86" s="41"/>
    </row>
    <row r="87" spans="1:5" s="29" customFormat="1" x14ac:dyDescent="0.25">
      <c r="C87" s="30" t="s">
        <v>64</v>
      </c>
      <c r="D87" s="30"/>
      <c r="E87" s="41"/>
    </row>
    <row r="88" spans="1:5" s="29" customFormat="1" x14ac:dyDescent="0.25">
      <c r="C88" s="30" t="s">
        <v>65</v>
      </c>
      <c r="D88" s="30"/>
      <c r="E88" s="41"/>
    </row>
    <row r="89" spans="1:5" s="29" customFormat="1" x14ac:dyDescent="0.25">
      <c r="C89" s="29" t="s">
        <v>66</v>
      </c>
      <c r="D89" s="30"/>
      <c r="E89" s="41"/>
    </row>
    <row r="90" spans="1:5" s="29" customFormat="1" x14ac:dyDescent="0.25">
      <c r="C90" s="29" t="s">
        <v>67</v>
      </c>
      <c r="D90" s="30"/>
      <c r="E90" s="41"/>
    </row>
    <row r="91" spans="1:5" s="29" customFormat="1" x14ac:dyDescent="0.25">
      <c r="B91" s="29" t="s">
        <v>68</v>
      </c>
      <c r="D91" s="30"/>
      <c r="E91" s="41">
        <v>55000</v>
      </c>
    </row>
    <row r="92" spans="1:5" x14ac:dyDescent="0.25">
      <c r="A92" s="3" t="s">
        <v>69</v>
      </c>
      <c r="B92" s="3"/>
      <c r="C92" s="3"/>
      <c r="D92" s="4"/>
      <c r="E92" s="38">
        <f>E79+E85+E91</f>
        <v>215600</v>
      </c>
    </row>
    <row r="93" spans="1:5" x14ac:dyDescent="0.25">
      <c r="E93" s="37"/>
    </row>
    <row r="94" spans="1:5" x14ac:dyDescent="0.25">
      <c r="A94" t="s">
        <v>70</v>
      </c>
      <c r="E94" s="37"/>
    </row>
    <row r="95" spans="1:5" x14ac:dyDescent="0.25">
      <c r="B95" s="29" t="s">
        <v>71</v>
      </c>
      <c r="C95" s="29"/>
      <c r="D95" s="30"/>
      <c r="E95" s="41">
        <v>2000</v>
      </c>
    </row>
    <row r="96" spans="1:5" s="29" customFormat="1" x14ac:dyDescent="0.25">
      <c r="B96" s="29" t="s">
        <v>72</v>
      </c>
      <c r="D96" s="30"/>
      <c r="E96" s="41">
        <v>2500</v>
      </c>
    </row>
    <row r="97" spans="1:5" x14ac:dyDescent="0.25">
      <c r="B97" s="29" t="s">
        <v>73</v>
      </c>
      <c r="C97" s="29"/>
      <c r="D97" s="30"/>
      <c r="E97" s="41">
        <v>3600</v>
      </c>
    </row>
    <row r="98" spans="1:5" x14ac:dyDescent="0.25">
      <c r="B98" s="29" t="s">
        <v>74</v>
      </c>
      <c r="C98" s="29"/>
      <c r="D98" s="30"/>
      <c r="E98" s="41"/>
    </row>
    <row r="99" spans="1:5" x14ac:dyDescent="0.25">
      <c r="B99" t="s">
        <v>31</v>
      </c>
      <c r="E99" s="37"/>
    </row>
    <row r="100" spans="1:5" x14ac:dyDescent="0.25">
      <c r="B100" t="s">
        <v>75</v>
      </c>
      <c r="E100" s="41">
        <v>3500</v>
      </c>
    </row>
    <row r="101" spans="1:5" x14ac:dyDescent="0.25">
      <c r="B101" s="29" t="s">
        <v>76</v>
      </c>
      <c r="C101" s="29"/>
      <c r="D101" s="30"/>
      <c r="E101" s="41">
        <v>3000</v>
      </c>
    </row>
    <row r="102" spans="1:5" x14ac:dyDescent="0.25">
      <c r="B102" t="s">
        <v>77</v>
      </c>
      <c r="E102" s="37"/>
    </row>
    <row r="103" spans="1:5" x14ac:dyDescent="0.25">
      <c r="B103" t="s">
        <v>78</v>
      </c>
      <c r="E103" s="37"/>
    </row>
    <row r="104" spans="1:5" x14ac:dyDescent="0.25">
      <c r="A104" s="3" t="s">
        <v>79</v>
      </c>
      <c r="B104" s="3"/>
      <c r="C104" s="3"/>
      <c r="D104" s="4"/>
      <c r="E104" s="38">
        <f>SUM(E95:E102)</f>
        <v>14600</v>
      </c>
    </row>
    <row r="105" spans="1:5" x14ac:dyDescent="0.25">
      <c r="E105" s="37"/>
    </row>
    <row r="106" spans="1:5" x14ac:dyDescent="0.25">
      <c r="A106" t="s">
        <v>80</v>
      </c>
      <c r="E106" s="37"/>
    </row>
    <row r="107" spans="1:5" x14ac:dyDescent="0.25">
      <c r="B107" t="s">
        <v>132</v>
      </c>
      <c r="E107" s="37">
        <v>420</v>
      </c>
    </row>
    <row r="108" spans="1:5" x14ac:dyDescent="0.25">
      <c r="B108" s="29" t="s">
        <v>133</v>
      </c>
      <c r="C108" s="29"/>
      <c r="D108" s="30"/>
      <c r="E108" s="41">
        <v>6580</v>
      </c>
    </row>
    <row r="109" spans="1:5" x14ac:dyDescent="0.25">
      <c r="B109" s="29" t="s">
        <v>81</v>
      </c>
      <c r="C109" s="29"/>
      <c r="D109" s="30"/>
      <c r="E109" s="41">
        <v>1500</v>
      </c>
    </row>
    <row r="110" spans="1:5" x14ac:dyDescent="0.25">
      <c r="B110" s="31" t="s">
        <v>82</v>
      </c>
      <c r="C110" s="31"/>
      <c r="D110" s="32"/>
      <c r="E110" s="42"/>
    </row>
    <row r="111" spans="1:5" x14ac:dyDescent="0.25">
      <c r="B111" s="29" t="s">
        <v>83</v>
      </c>
      <c r="C111" s="29"/>
      <c r="D111" s="30"/>
      <c r="E111" s="41">
        <v>12000</v>
      </c>
    </row>
    <row r="112" spans="1:5" x14ac:dyDescent="0.25">
      <c r="B112" s="31" t="s">
        <v>84</v>
      </c>
      <c r="C112" s="31"/>
      <c r="D112" s="32"/>
      <c r="E112" s="42">
        <v>-1817</v>
      </c>
    </row>
    <row r="113" spans="2:5" x14ac:dyDescent="0.25">
      <c r="B113" s="55" t="s">
        <v>85</v>
      </c>
      <c r="C113" s="55"/>
      <c r="D113" s="56"/>
      <c r="E113" s="57">
        <f>4100*12</f>
        <v>49200</v>
      </c>
    </row>
    <row r="114" spans="2:5" x14ac:dyDescent="0.25">
      <c r="B114" s="29" t="s">
        <v>86</v>
      </c>
      <c r="C114" s="29"/>
      <c r="D114" s="30"/>
      <c r="E114" s="41"/>
    </row>
    <row r="115" spans="2:5" x14ac:dyDescent="0.25">
      <c r="B115" s="29" t="s">
        <v>87</v>
      </c>
      <c r="C115" s="29"/>
      <c r="D115" s="30"/>
      <c r="E115" s="41">
        <v>1000</v>
      </c>
    </row>
    <row r="116" spans="2:5" x14ac:dyDescent="0.25">
      <c r="B116" s="29" t="s">
        <v>88</v>
      </c>
      <c r="C116" s="29"/>
      <c r="D116" s="30"/>
      <c r="E116" s="41">
        <v>600</v>
      </c>
    </row>
    <row r="117" spans="2:5" x14ac:dyDescent="0.25">
      <c r="B117" s="31" t="s">
        <v>89</v>
      </c>
      <c r="C117" s="31"/>
      <c r="D117" s="32"/>
      <c r="E117" s="42">
        <v>5300</v>
      </c>
    </row>
    <row r="118" spans="2:5" x14ac:dyDescent="0.25">
      <c r="B118" s="29" t="s">
        <v>90</v>
      </c>
      <c r="C118" s="29"/>
      <c r="D118" s="30"/>
      <c r="E118" s="41">
        <v>1500</v>
      </c>
    </row>
    <row r="119" spans="2:5" x14ac:dyDescent="0.25">
      <c r="B119" s="31" t="s">
        <v>91</v>
      </c>
      <c r="C119" s="31"/>
      <c r="D119" s="32"/>
      <c r="E119" s="42">
        <v>8400</v>
      </c>
    </row>
    <row r="120" spans="2:5" x14ac:dyDescent="0.25">
      <c r="B120" s="29" t="s">
        <v>92</v>
      </c>
      <c r="C120" s="29"/>
      <c r="D120" s="30"/>
      <c r="E120" s="41">
        <v>1200</v>
      </c>
    </row>
    <row r="121" spans="2:5" x14ac:dyDescent="0.25">
      <c r="B121" s="29" t="s">
        <v>93</v>
      </c>
      <c r="C121" s="29"/>
      <c r="D121" s="30"/>
      <c r="E121" s="41"/>
    </row>
    <row r="122" spans="2:5" x14ac:dyDescent="0.25">
      <c r="B122" s="29" t="s">
        <v>137</v>
      </c>
      <c r="C122" s="29"/>
      <c r="D122" s="30"/>
      <c r="E122" s="41"/>
    </row>
    <row r="123" spans="2:5" x14ac:dyDescent="0.25">
      <c r="B123" s="29" t="s">
        <v>94</v>
      </c>
      <c r="C123" s="29"/>
      <c r="D123" s="30"/>
      <c r="E123" s="41">
        <v>4000</v>
      </c>
    </row>
    <row r="124" spans="2:5" x14ac:dyDescent="0.25">
      <c r="B124" s="29" t="s">
        <v>95</v>
      </c>
      <c r="C124" s="29"/>
      <c r="D124" s="30"/>
      <c r="E124" s="41">
        <v>500</v>
      </c>
    </row>
    <row r="125" spans="2:5" x14ac:dyDescent="0.25">
      <c r="B125" t="s">
        <v>96</v>
      </c>
      <c r="E125" s="37">
        <v>600</v>
      </c>
    </row>
    <row r="126" spans="2:5" x14ac:dyDescent="0.25">
      <c r="B126" t="s">
        <v>97</v>
      </c>
      <c r="E126" s="37">
        <v>1000</v>
      </c>
    </row>
    <row r="127" spans="2:5" x14ac:dyDescent="0.25">
      <c r="B127" t="s">
        <v>98</v>
      </c>
      <c r="E127" s="37"/>
    </row>
    <row r="128" spans="2:5" x14ac:dyDescent="0.25">
      <c r="B128" s="29" t="s">
        <v>99</v>
      </c>
      <c r="C128" s="29"/>
      <c r="D128" s="30"/>
      <c r="E128" s="41">
        <v>1000</v>
      </c>
    </row>
    <row r="129" spans="1:5" x14ac:dyDescent="0.25">
      <c r="B129" t="s">
        <v>100</v>
      </c>
      <c r="E129" s="37"/>
    </row>
    <row r="130" spans="1:5" x14ac:dyDescent="0.25">
      <c r="B130" t="s">
        <v>101</v>
      </c>
      <c r="E130" s="37">
        <v>700</v>
      </c>
    </row>
    <row r="131" spans="1:5" x14ac:dyDescent="0.25">
      <c r="A131" s="3" t="s">
        <v>102</v>
      </c>
      <c r="B131" s="3"/>
      <c r="C131" s="3"/>
      <c r="D131" s="4"/>
      <c r="E131" s="43">
        <f>SUM(E107:E130)</f>
        <v>93683</v>
      </c>
    </row>
    <row r="132" spans="1:5" x14ac:dyDescent="0.25">
      <c r="E132" s="37"/>
    </row>
    <row r="133" spans="1:5" x14ac:dyDescent="0.25">
      <c r="A133" t="s">
        <v>103</v>
      </c>
      <c r="E133" s="37"/>
    </row>
    <row r="134" spans="1:5" x14ac:dyDescent="0.25">
      <c r="B134" t="s">
        <v>104</v>
      </c>
      <c r="E134" s="41">
        <v>10000</v>
      </c>
    </row>
    <row r="135" spans="1:5" s="29" customFormat="1" x14ac:dyDescent="0.25">
      <c r="B135" s="29" t="s">
        <v>105</v>
      </c>
      <c r="D135" s="30"/>
      <c r="E135" s="41">
        <v>15000</v>
      </c>
    </row>
    <row r="136" spans="1:5" s="29" customFormat="1" x14ac:dyDescent="0.25">
      <c r="C136" s="29" t="s">
        <v>131</v>
      </c>
      <c r="D136" s="30"/>
      <c r="E136" s="41">
        <v>5000</v>
      </c>
    </row>
    <row r="137" spans="1:5" x14ac:dyDescent="0.25">
      <c r="C137" t="s">
        <v>106</v>
      </c>
      <c r="E137" s="37">
        <v>0</v>
      </c>
    </row>
    <row r="138" spans="1:5" x14ac:dyDescent="0.25">
      <c r="B138" t="s">
        <v>107</v>
      </c>
      <c r="E138" s="37">
        <v>3000</v>
      </c>
    </row>
    <row r="139" spans="1:5" x14ac:dyDescent="0.25">
      <c r="A139" s="3" t="s">
        <v>108</v>
      </c>
      <c r="B139" s="3"/>
      <c r="C139" s="3"/>
      <c r="D139" s="4"/>
      <c r="E139" s="38">
        <f t="shared" ref="E139" si="1">SUM(E134:E138)</f>
        <v>33000</v>
      </c>
    </row>
    <row r="140" spans="1:5" x14ac:dyDescent="0.25">
      <c r="E140" s="37"/>
    </row>
    <row r="141" spans="1:5" ht="15.75" x14ac:dyDescent="0.25">
      <c r="A141" t="s">
        <v>109</v>
      </c>
      <c r="E141" s="48"/>
    </row>
    <row r="142" spans="1:5" ht="15.75" x14ac:dyDescent="0.25">
      <c r="A142" s="20"/>
      <c r="B142" s="20"/>
      <c r="C142" s="20" t="s">
        <v>110</v>
      </c>
      <c r="D142" s="21"/>
      <c r="E142" s="49"/>
    </row>
    <row r="143" spans="1:5" x14ac:dyDescent="0.25">
      <c r="C143" t="s">
        <v>111</v>
      </c>
      <c r="E143" s="37"/>
    </row>
    <row r="144" spans="1:5" x14ac:dyDescent="0.25">
      <c r="C144" t="s">
        <v>112</v>
      </c>
      <c r="E144" s="41">
        <v>14000</v>
      </c>
    </row>
    <row r="145" spans="1:5" x14ac:dyDescent="0.25">
      <c r="C145" t="s">
        <v>113</v>
      </c>
      <c r="E145" s="41">
        <v>70000</v>
      </c>
    </row>
    <row r="146" spans="1:5" x14ac:dyDescent="0.25">
      <c r="C146" t="s">
        <v>114</v>
      </c>
      <c r="E146" s="41">
        <v>0</v>
      </c>
    </row>
    <row r="147" spans="1:5" x14ac:dyDescent="0.25">
      <c r="C147" t="s">
        <v>115</v>
      </c>
      <c r="E147" s="41"/>
    </row>
    <row r="148" spans="1:5" s="29" customFormat="1" x14ac:dyDescent="0.25">
      <c r="C148" s="29" t="s">
        <v>116</v>
      </c>
      <c r="D148" s="30"/>
      <c r="E148" s="41">
        <v>1500</v>
      </c>
    </row>
    <row r="149" spans="1:5" s="29" customFormat="1" x14ac:dyDescent="0.25">
      <c r="C149" s="29" t="s">
        <v>117</v>
      </c>
      <c r="D149" s="30"/>
      <c r="E149" s="41"/>
    </row>
    <row r="150" spans="1:5" s="29" customFormat="1" x14ac:dyDescent="0.25">
      <c r="C150" s="29" t="s">
        <v>118</v>
      </c>
      <c r="D150" s="30"/>
      <c r="E150" s="41">
        <v>100000</v>
      </c>
    </row>
    <row r="151" spans="1:5" s="29" customFormat="1" x14ac:dyDescent="0.25">
      <c r="C151" s="29" t="s">
        <v>135</v>
      </c>
      <c r="D151" s="30"/>
      <c r="E151" s="41">
        <v>1500</v>
      </c>
    </row>
    <row r="152" spans="1:5" s="29" customFormat="1" x14ac:dyDescent="0.25">
      <c r="C152" s="29" t="s">
        <v>119</v>
      </c>
      <c r="D152" s="30"/>
      <c r="E152" s="41"/>
    </row>
    <row r="153" spans="1:5" s="29" customFormat="1" x14ac:dyDescent="0.25">
      <c r="C153" s="29" t="s">
        <v>120</v>
      </c>
      <c r="D153" s="30"/>
      <c r="E153" s="41">
        <v>1000</v>
      </c>
    </row>
    <row r="154" spans="1:5" s="29" customFormat="1" x14ac:dyDescent="0.25">
      <c r="C154" s="29" t="s">
        <v>121</v>
      </c>
      <c r="D154" s="30"/>
      <c r="E154" s="41">
        <v>30000</v>
      </c>
    </row>
    <row r="155" spans="1:5" s="29" customFormat="1" x14ac:dyDescent="0.25">
      <c r="C155" s="29" t="s">
        <v>122</v>
      </c>
      <c r="D155" s="30"/>
      <c r="E155" s="41">
        <v>7000</v>
      </c>
    </row>
    <row r="156" spans="1:5" s="29" customFormat="1" x14ac:dyDescent="0.25">
      <c r="C156" s="29" t="s">
        <v>123</v>
      </c>
      <c r="D156" s="30"/>
      <c r="E156" s="41"/>
    </row>
    <row r="157" spans="1:5" s="29" customFormat="1" x14ac:dyDescent="0.25">
      <c r="B157" s="29" t="s">
        <v>124</v>
      </c>
      <c r="D157" s="30"/>
      <c r="E157" s="41">
        <v>9000</v>
      </c>
    </row>
    <row r="158" spans="1:5" s="29" customFormat="1" x14ac:dyDescent="0.25">
      <c r="B158" s="29" t="s">
        <v>125</v>
      </c>
      <c r="D158" s="30"/>
      <c r="E158" s="41">
        <v>70000</v>
      </c>
    </row>
    <row r="159" spans="1:5" x14ac:dyDescent="0.25">
      <c r="A159" s="3" t="s">
        <v>126</v>
      </c>
      <c r="B159" s="3"/>
      <c r="C159" s="3"/>
      <c r="D159" s="4"/>
      <c r="E159" s="38">
        <f>SUM(E142:E158)</f>
        <v>304000</v>
      </c>
    </row>
    <row r="160" spans="1:5" x14ac:dyDescent="0.25">
      <c r="E160" s="37"/>
    </row>
    <row r="161" spans="1:5" x14ac:dyDescent="0.25">
      <c r="A161" t="s">
        <v>127</v>
      </c>
      <c r="E161" s="37">
        <f>E139+E159</f>
        <v>337000</v>
      </c>
    </row>
    <row r="162" spans="1:5" x14ac:dyDescent="0.25">
      <c r="E162" s="37"/>
    </row>
    <row r="163" spans="1:5" ht="18.75" x14ac:dyDescent="0.3">
      <c r="A163" s="15" t="s">
        <v>128</v>
      </c>
      <c r="B163" s="15"/>
      <c r="C163" s="15"/>
      <c r="D163" s="16"/>
      <c r="E163" s="44">
        <f>E71+E92+E104+E131+E139+E159</f>
        <v>988885.2</v>
      </c>
    </row>
    <row r="164" spans="1:5" ht="18.75" x14ac:dyDescent="0.3">
      <c r="A164" s="24"/>
      <c r="B164" s="24"/>
      <c r="C164" s="24"/>
      <c r="D164" s="10"/>
      <c r="E164" s="36"/>
    </row>
    <row r="165" spans="1:5" ht="19.5" thickBot="1" x14ac:dyDescent="0.35">
      <c r="A165" s="15" t="s">
        <v>129</v>
      </c>
      <c r="B165" s="15"/>
      <c r="C165" s="15"/>
      <c r="D165" s="16"/>
      <c r="E165" s="51">
        <f>E49-E163</f>
        <v>1418.8000000000466</v>
      </c>
    </row>
    <row r="166" spans="1:5" x14ac:dyDescent="0.25">
      <c r="E166" s="28"/>
    </row>
    <row r="167" spans="1:5" ht="15.75" x14ac:dyDescent="0.25">
      <c r="B167" s="22"/>
      <c r="E167" s="28"/>
    </row>
    <row r="168" spans="1:5" ht="15.75" x14ac:dyDescent="0.25">
      <c r="B168" s="22"/>
      <c r="E168" s="28"/>
    </row>
    <row r="169" spans="1:5" ht="15.75" x14ac:dyDescent="0.25">
      <c r="B169" s="22"/>
      <c r="E169" s="28"/>
    </row>
    <row r="170" spans="1:5" ht="15.75" x14ac:dyDescent="0.25">
      <c r="B170" s="22"/>
      <c r="E170" s="28"/>
    </row>
    <row r="171" spans="1:5" ht="15.75" x14ac:dyDescent="0.25">
      <c r="B171" s="22"/>
      <c r="E171" s="28"/>
    </row>
    <row r="172" spans="1:5" ht="15.75" x14ac:dyDescent="0.25">
      <c r="B172" s="22"/>
      <c r="E172" s="28"/>
    </row>
    <row r="173" spans="1:5" ht="15.75" x14ac:dyDescent="0.25">
      <c r="A173" s="22"/>
      <c r="B173" s="22"/>
      <c r="C173" s="22"/>
      <c r="D173" s="23"/>
      <c r="E173" s="28"/>
    </row>
    <row r="174" spans="1:5" ht="15.75" x14ac:dyDescent="0.25">
      <c r="A174" s="22"/>
      <c r="B174" s="22"/>
      <c r="C174" s="22"/>
      <c r="D174" s="23"/>
      <c r="E174" s="28"/>
    </row>
    <row r="175" spans="1:5" ht="15.75" x14ac:dyDescent="0.25">
      <c r="A175" s="22"/>
      <c r="B175" s="22"/>
      <c r="C175" s="22"/>
      <c r="D175" s="23"/>
      <c r="E175" s="28"/>
    </row>
    <row r="176" spans="1:5" ht="15.75" x14ac:dyDescent="0.25">
      <c r="B176" s="22"/>
      <c r="E176" s="28"/>
    </row>
    <row r="177" spans="1:5" ht="15.75" x14ac:dyDescent="0.25">
      <c r="A177" s="22"/>
      <c r="B177" s="22"/>
      <c r="C177" s="22"/>
      <c r="D177" s="23"/>
      <c r="E177" s="28"/>
    </row>
    <row r="178" spans="1:5" ht="15.75" x14ac:dyDescent="0.25">
      <c r="A178" s="22"/>
      <c r="B178" s="22"/>
      <c r="C178" s="22"/>
      <c r="D178" s="23"/>
      <c r="E178" s="28"/>
    </row>
    <row r="179" spans="1:5" ht="15.75" x14ac:dyDescent="0.25">
      <c r="A179" s="22"/>
      <c r="B179" s="22"/>
      <c r="C179" s="22"/>
      <c r="D179" s="23"/>
      <c r="E179" s="28"/>
    </row>
  </sheetData>
  <sortState ref="G12:G29">
    <sortCondition ref="G12:G29"/>
  </sortState>
  <printOptions gridLines="1"/>
  <pageMargins left="0.5" right="0.1" top="0.5" bottom="0.4" header="0.3" footer="0.3"/>
  <pageSetup orientation="landscape" r:id="rId1"/>
  <headerFooter>
    <oddFooter>Page &amp;P of &amp;N</oddFooter>
  </headerFooter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engjm</dc:creator>
  <cp:lastModifiedBy>Shanon</cp:lastModifiedBy>
  <cp:lastPrinted>2026-03-23T19:28:28Z</cp:lastPrinted>
  <dcterms:created xsi:type="dcterms:W3CDTF">2024-01-15T16:45:56Z</dcterms:created>
  <dcterms:modified xsi:type="dcterms:W3CDTF">2026-04-14T18:59:56Z</dcterms:modified>
</cp:coreProperties>
</file>